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퇴직금산정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#,##0&quot;일&quot;"/>
    <numFmt numFmtId="166" formatCode="mm&quot;월&quot;dd&quot;일&quot;"/>
    <numFmt numFmtId="167" formatCode="0&quot;일&quot;"/>
    <numFmt numFmtId="168" formatCode="0&quot;시간&quot;"/>
    <numFmt numFmtId="169" formatCode="#,##0&quot;원&quot;"/>
  </numFmts>
  <fonts count="9">
    <font>
      <name val="Calibri"/>
      <family val="2"/>
      <color theme="1"/>
      <sz val="11"/>
      <scheme val="minor"/>
    </font>
    <font>
      <name val="Malgun Gothic"/>
      <b val="1"/>
      <sz val="16"/>
    </font>
    <font>
      <name val="Malgun Gothic"/>
      <b val="1"/>
      <sz val="10"/>
    </font>
    <font>
      <name val="Malgun Gothic"/>
      <color rgb="000000FF"/>
      <sz val="10"/>
    </font>
    <font>
      <name val="Malgun Gothic"/>
      <sz val="10"/>
    </font>
    <font>
      <name val="Malgun Gothic"/>
      <color rgb="00666666"/>
      <sz val="9"/>
    </font>
    <font>
      <name val="Malgun Gothic"/>
      <b val="1"/>
      <sz val="11"/>
    </font>
    <font>
      <name val="Malgun Gothic"/>
      <sz val="9"/>
    </font>
    <font>
      <name val="Malgun Gothic"/>
      <b val="1"/>
      <color rgb="00006644"/>
      <sz val="12"/>
    </font>
  </fonts>
  <fills count="4">
    <fill>
      <patternFill/>
    </fill>
    <fill>
      <patternFill patternType="gray125"/>
    </fill>
    <fill>
      <patternFill patternType="solid">
        <fgColor rgb="00DCE6F2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167" fontId="4" fillId="0" borderId="1" applyAlignment="1" pivotButton="0" quotePrefix="0" xfId="0">
      <alignment horizontal="center" vertical="center" wrapText="1"/>
    </xf>
    <xf numFmtId="167" fontId="2" fillId="0" borderId="1" applyAlignment="1" pivotButton="0" quotePrefix="0" xfId="0">
      <alignment horizontal="center" vertical="center" wrapText="1"/>
    </xf>
    <xf numFmtId="3" fontId="3" fillId="3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3" fontId="2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center" vertical="center" wrapText="1"/>
    </xf>
    <xf numFmtId="168" fontId="3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9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H24"/>
  <sheetViews>
    <sheetView workbookViewId="0">
      <selection activeCell="A1" sqref="A1"/>
    </sheetView>
  </sheetViews>
  <sheetFormatPr baseColWidth="8" defaultRowHeight="15"/>
  <cols>
    <col width="2" customWidth="1" min="1" max="1"/>
    <col width="11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6" customWidth="1" min="8" max="8"/>
    <col width="2" customWidth="1" min="9" max="9"/>
  </cols>
  <sheetData>
    <row r="1" ht="34" customHeight="1">
      <c r="B1" s="1" t="inlineStr">
        <is>
          <t>퇴 직 금  산 정 서</t>
        </is>
      </c>
    </row>
    <row r="2">
      <c r="B2" s="2" t="inlineStr">
        <is>
          <t>사업장명</t>
        </is>
      </c>
      <c r="C2" s="3" t="n"/>
      <c r="D2" s="4" t="inlineStr">
        <is>
          <t>(주)예시상사</t>
        </is>
      </c>
      <c r="E2" s="3" t="n"/>
      <c r="F2" s="2" t="inlineStr">
        <is>
          <t>근로자성명</t>
        </is>
      </c>
      <c r="G2" s="4" t="inlineStr">
        <is>
          <t>홍길동</t>
        </is>
      </c>
      <c r="H2" s="3" t="n"/>
    </row>
    <row r="3">
      <c r="B3" s="2" t="inlineStr">
        <is>
          <t>입사일</t>
        </is>
      </c>
      <c r="C3" s="3" t="n"/>
      <c r="D3" s="5" t="n">
        <v>45154</v>
      </c>
      <c r="E3" s="3" t="n"/>
      <c r="F3" s="2" t="inlineStr">
        <is>
          <t>근속기간</t>
        </is>
      </c>
      <c r="G3" s="6">
        <f>DATEDIF(D3,D4,"y")&amp;"년 "&amp;DATEDIF(D3,D4,"ym")&amp;"개월"</f>
        <v/>
      </c>
      <c r="H3" s="3" t="n"/>
    </row>
    <row r="4">
      <c r="B4" s="2" t="inlineStr">
        <is>
          <t>퇴직일
(산정사유발생일)</t>
        </is>
      </c>
      <c r="C4" s="3" t="n"/>
      <c r="D4" s="5" t="n">
        <v>46069</v>
      </c>
      <c r="E4" s="3" t="n"/>
      <c r="F4" s="2" t="inlineStr">
        <is>
          <t>재직일수</t>
        </is>
      </c>
      <c r="G4" s="7">
        <f>D4-D3</f>
        <v/>
      </c>
      <c r="H4" s="3" t="n"/>
    </row>
    <row r="5">
      <c r="B5" s="8" t="inlineStr">
        <is>
          <t>※ 퇴직일은 마지막 근무일의 다음 날입니다. 예를 들어 2월 15일까지 근무했으면 퇴직일은 2월 16일입니다.</t>
        </is>
      </c>
    </row>
    <row r="6">
      <c r="B6" s="9" t="inlineStr">
        <is>
          <t>평 균 임 금  산 정 내 역</t>
        </is>
      </c>
      <c r="C6" s="3" t="n"/>
      <c r="D6" s="3" t="n"/>
      <c r="E6" s="3" t="n"/>
      <c r="F6" s="3" t="n"/>
      <c r="G6" s="3" t="n"/>
      <c r="H6" s="3" t="n"/>
    </row>
    <row r="7">
      <c r="B7" s="2" t="inlineStr">
        <is>
          <t>평균임금 계산기간
(퇴직일 이전 3개월)</t>
        </is>
      </c>
      <c r="C7" s="3" t="n"/>
      <c r="D7" s="10">
        <f>EDATE($D$4,-3)</f>
        <v/>
      </c>
      <c r="E7" s="10">
        <f>MIN(EOMONTH(D7,0)+1,$D$4)</f>
        <v/>
      </c>
      <c r="F7" s="10">
        <f>MIN(EOMONTH(E7,0)+1,$D$4)</f>
        <v/>
      </c>
      <c r="G7" s="10">
        <f>MIN(EOMONTH(F7,0)+1,$D$4)</f>
        <v/>
      </c>
      <c r="H7" s="2" t="inlineStr">
        <is>
          <t>합  계</t>
        </is>
      </c>
    </row>
    <row r="8">
      <c r="B8" s="3" t="n"/>
      <c r="C8" s="3" t="n"/>
      <c r="D8" s="10">
        <f>MIN(EOMONTH(D7,0),$D$4-1)</f>
        <v/>
      </c>
      <c r="E8" s="10">
        <f>MIN(EOMONTH(E7,0),$D$4-1)</f>
        <v/>
      </c>
      <c r="F8" s="10">
        <f>MIN(EOMONTH(F7,0),$D$4-1)</f>
        <v/>
      </c>
      <c r="G8" s="10">
        <f>$D$4-1</f>
        <v/>
      </c>
      <c r="H8" s="3" t="n"/>
    </row>
    <row r="9">
      <c r="B9" s="2" t="inlineStr">
        <is>
          <t>총 일 수</t>
        </is>
      </c>
      <c r="C9" s="3" t="n"/>
      <c r="D9" s="11">
        <f>MAX(0,D8-D7+1)</f>
        <v/>
      </c>
      <c r="E9" s="11">
        <f>MAX(0,E8-E7+1)</f>
        <v/>
      </c>
      <c r="F9" s="11">
        <f>MAX(0,F8-F7+1)</f>
        <v/>
      </c>
      <c r="G9" s="11">
        <f>MAX(0,G8-G7+1)</f>
        <v/>
      </c>
      <c r="H9" s="12">
        <f>SUM(D9:G9)</f>
        <v/>
      </c>
    </row>
    <row r="10">
      <c r="B10" s="2" t="inlineStr">
        <is>
          <t>임금
내역</t>
        </is>
      </c>
      <c r="C10" s="2" t="inlineStr">
        <is>
          <t>기본급</t>
        </is>
      </c>
      <c r="D10" s="13" t="n">
        <v>1244050</v>
      </c>
      <c r="E10" s="13" t="n">
        <v>2488100</v>
      </c>
      <c r="F10" s="13" t="n">
        <v>2488100</v>
      </c>
      <c r="G10" s="13" t="n">
        <v>1332911</v>
      </c>
      <c r="H10" s="14">
        <f>SUM(D10:G10)</f>
        <v/>
      </c>
    </row>
    <row r="11">
      <c r="B11" s="3" t="n"/>
      <c r="C11" s="2" t="inlineStr">
        <is>
          <t>고정수당</t>
        </is>
      </c>
      <c r="D11" s="13" t="n">
        <v>130955</v>
      </c>
      <c r="E11" s="13" t="n">
        <v>261910</v>
      </c>
      <c r="F11" s="13" t="n">
        <v>261910</v>
      </c>
      <c r="G11" s="13" t="n">
        <v>140309</v>
      </c>
      <c r="H11" s="14">
        <f>SUM(D11:G11)</f>
        <v/>
      </c>
    </row>
    <row r="12">
      <c r="B12" s="3" t="n"/>
      <c r="C12" s="2" t="inlineStr">
        <is>
          <t>기타수당</t>
        </is>
      </c>
      <c r="D12" s="13" t="n">
        <v>0</v>
      </c>
      <c r="E12" s="13" t="n">
        <v>0</v>
      </c>
      <c r="F12" s="13" t="n">
        <v>0</v>
      </c>
      <c r="G12" s="13" t="n">
        <v>0</v>
      </c>
      <c r="H12" s="14">
        <f>SUM(D12:G12)</f>
        <v/>
      </c>
    </row>
    <row r="13">
      <c r="B13" s="3" t="n"/>
      <c r="C13" s="2" t="inlineStr">
        <is>
          <t>급여 소급분</t>
        </is>
      </c>
      <c r="D13" s="13" t="n">
        <v>0</v>
      </c>
      <c r="E13" s="13" t="n">
        <v>0</v>
      </c>
      <c r="F13" s="13" t="n">
        <v>0</v>
      </c>
      <c r="G13" s="13" t="n">
        <v>0</v>
      </c>
      <c r="H13" s="14">
        <f>SUM(D13:G13)</f>
        <v/>
      </c>
    </row>
    <row r="14">
      <c r="B14" s="3" t="n"/>
      <c r="C14" s="2" t="inlineStr">
        <is>
          <t>계</t>
        </is>
      </c>
      <c r="D14" s="15">
        <f>SUM(D10:D13)</f>
        <v/>
      </c>
      <c r="E14" s="15">
        <f>SUM(E10:E13)</f>
        <v/>
      </c>
      <c r="F14" s="15">
        <f>SUM(F10:F13)</f>
        <v/>
      </c>
      <c r="G14" s="15">
        <f>SUM(G10:G13)</f>
        <v/>
      </c>
      <c r="H14" s="15">
        <f>SUM(H10:H13)</f>
        <v/>
      </c>
    </row>
    <row r="15">
      <c r="B15" s="2" t="inlineStr">
        <is>
          <t>상여금 (연간 총액)</t>
        </is>
      </c>
      <c r="C15" s="3" t="n"/>
      <c r="D15" s="13" t="n">
        <v>0</v>
      </c>
      <c r="E15" s="16" t="inlineStr">
        <is>
          <t>× 3/12 =</t>
        </is>
      </c>
      <c r="F15" s="3" t="n"/>
      <c r="G15" s="3" t="n"/>
      <c r="H15" s="14">
        <f>ROUND(D15*3/12,0)</f>
        <v/>
      </c>
    </row>
    <row r="16">
      <c r="B16" s="2" t="inlineStr">
        <is>
          <t>연차수당 (연간 총액)</t>
        </is>
      </c>
      <c r="C16" s="3" t="n"/>
      <c r="D16" s="13" t="n">
        <v>0</v>
      </c>
      <c r="E16" s="16" t="inlineStr">
        <is>
          <t>× 3/12 =</t>
        </is>
      </c>
      <c r="F16" s="3" t="n"/>
      <c r="G16" s="3" t="n"/>
      <c r="H16" s="14">
        <f>ROUND(D16*3/12,0)</f>
        <v/>
      </c>
    </row>
    <row r="17">
      <c r="B17" s="2" t="inlineStr">
        <is>
          <t>1일 평균임금 (A)</t>
        </is>
      </c>
      <c r="C17" s="3" t="n"/>
      <c r="D17" s="14">
        <f>H14+H15+H16</f>
        <v/>
      </c>
      <c r="E17" s="16" t="inlineStr">
        <is>
          <t>원 ÷ 총일수 =</t>
        </is>
      </c>
      <c r="F17" s="3" t="n"/>
      <c r="G17" s="3" t="n"/>
      <c r="H17" s="17">
        <f>ROUND((H14+H15+H16)/H9,2)</f>
        <v/>
      </c>
    </row>
    <row r="18">
      <c r="B18" s="9" t="inlineStr">
        <is>
          <t>통 상 임 금  산 정 내 역</t>
        </is>
      </c>
      <c r="C18" s="3" t="n"/>
      <c r="D18" s="3" t="n"/>
      <c r="E18" s="3" t="n"/>
      <c r="F18" s="3" t="n"/>
      <c r="G18" s="3" t="n"/>
      <c r="H18" s="3" t="n"/>
    </row>
    <row r="19">
      <c r="B19" s="2" t="inlineStr">
        <is>
          <t>월 통상임금</t>
        </is>
      </c>
      <c r="C19" s="3" t="n"/>
      <c r="D19" s="13" t="n">
        <v>2488100</v>
      </c>
      <c r="E19" s="2" t="inlineStr">
        <is>
          <t>월 소정근로시간</t>
        </is>
      </c>
      <c r="F19" s="3" t="n"/>
      <c r="G19" s="18" t="n">
        <v>209</v>
      </c>
      <c r="H19" s="6" t="inlineStr"/>
    </row>
    <row r="20">
      <c r="B20" s="2" t="inlineStr">
        <is>
          <t>1일 통상임금 (B)</t>
        </is>
      </c>
      <c r="C20" s="3" t="n"/>
      <c r="D20" s="16" t="inlineStr">
        <is>
          <t>월 통상임금 ÷ 월 소정근로시간 × 8시간 =</t>
        </is>
      </c>
      <c r="E20" s="3" t="n"/>
      <c r="F20" s="3" t="n"/>
      <c r="G20" s="3" t="n"/>
      <c r="H20" s="17">
        <f>ROUND(D19/G19*8,2)</f>
        <v/>
      </c>
    </row>
    <row r="21">
      <c r="B21" s="9" t="inlineStr">
        <is>
          <t>퇴 직 금  산 정</t>
        </is>
      </c>
      <c r="C21" s="3" t="n"/>
      <c r="D21" s="3" t="n"/>
      <c r="E21" s="3" t="n"/>
      <c r="F21" s="3" t="n"/>
      <c r="G21" s="3" t="n"/>
      <c r="H21" s="3" t="n"/>
    </row>
    <row r="22">
      <c r="B22" s="2" t="inlineStr">
        <is>
          <t>적용 1일 임금</t>
        </is>
      </c>
      <c r="C22" s="3" t="n"/>
      <c r="D22" s="19" t="inlineStr">
        <is>
          <t>평균임금(A)이 통상임금(B)보다 낮으면 통상임금을 적용합니다 (근로기준법 제2조 제2항)</t>
        </is>
      </c>
      <c r="E22" s="3" t="n"/>
      <c r="F22" s="3" t="n"/>
      <c r="G22" s="3" t="n"/>
      <c r="H22" s="17">
        <f>MAX(H17,H20)</f>
        <v/>
      </c>
    </row>
    <row r="23">
      <c r="B23" s="2" t="inlineStr">
        <is>
          <t>퇴직금</t>
        </is>
      </c>
      <c r="C23" s="3" t="n"/>
      <c r="D23" s="16" t="inlineStr">
        <is>
          <t>적용 1일 임금 × 30일 × (재직일수 ÷ 365) =</t>
        </is>
      </c>
      <c r="E23" s="3" t="n"/>
      <c r="F23" s="3" t="n"/>
      <c r="G23" s="3" t="n"/>
      <c r="H23" s="20">
        <f>ROUND(H22*30*(G4/365),0)</f>
        <v/>
      </c>
    </row>
    <row r="24" ht="52" customHeight="1">
      <c r="B24" s="8" t="inlineStr">
        <is>
          <t>※ 노란 칸만 입력하시면 됩니다. 지금 들어 있는 값은 예시입니다. 평균임금 산정기간에 휴직·결근 등 제외기간이 있거나 포괄임금·성과급이 있으면 산입 범위가 달라질 수 있고, DC형 퇴직연금 가입 사업장은 이 서식이 아니라 부담금 납입액을 확인해야 합니다. 본 양식은 참고용이며, 구체적 사안은 공인노무사 확인을 권장합니다.  일과숲 공인노무사사무소 · nomubanana.kr/tools/severance</t>
        </is>
      </c>
    </row>
  </sheetData>
  <mergeCells count="33">
    <mergeCell ref="B10:B14"/>
    <mergeCell ref="B16:C16"/>
    <mergeCell ref="G2:H2"/>
    <mergeCell ref="B3:C3"/>
    <mergeCell ref="B6:H6"/>
    <mergeCell ref="B22:C22"/>
    <mergeCell ref="B24:H24"/>
    <mergeCell ref="B5:H5"/>
    <mergeCell ref="E15:G15"/>
    <mergeCell ref="D23:G23"/>
    <mergeCell ref="B2:C2"/>
    <mergeCell ref="D2:E2"/>
    <mergeCell ref="D20:G20"/>
    <mergeCell ref="E19:F19"/>
    <mergeCell ref="B23:C23"/>
    <mergeCell ref="H7:H8"/>
    <mergeCell ref="B17:C17"/>
    <mergeCell ref="G3:H3"/>
    <mergeCell ref="E16:G16"/>
    <mergeCell ref="D22:G22"/>
    <mergeCell ref="B18:H18"/>
    <mergeCell ref="B7:C8"/>
    <mergeCell ref="B19:C19"/>
    <mergeCell ref="B21:H21"/>
    <mergeCell ref="D4:E4"/>
    <mergeCell ref="B9:C9"/>
    <mergeCell ref="D3:E3"/>
    <mergeCell ref="G4:H4"/>
    <mergeCell ref="B15:C15"/>
    <mergeCell ref="B1:H1"/>
    <mergeCell ref="B20:C20"/>
    <mergeCell ref="E17:G17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2026-07-30T10:35:53Z</dcterms:created>
  <dcterms:modified xmlns:dcterms="http://purl.org/dc/terms/" xmlns:xsi="http://www.w3.org/2001/XMLSchema-instance" xsi:type="dcterms:W3CDTF">2026-07-30T10:35:53Z</dcterms:modified>
</cp:coreProperties>
</file>